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1"/>
  </bookViews>
  <sheets>
    <sheet name="COSTITUZIONE " sheetId="1" r:id="rId1"/>
    <sheet name="Foglio2" sheetId="2" r:id="rId2"/>
  </sheets>
  <definedNames>
    <definedName name="_xlnm.Print_Area" localSheetId="0">'COSTITUZIONE '!$A:$C</definedName>
  </definedNames>
  <calcPr fullCalcOnLoad="1"/>
</workbook>
</file>

<file path=xl/sharedStrings.xml><?xml version="1.0" encoding="utf-8"?>
<sst xmlns="http://schemas.openxmlformats.org/spreadsheetml/2006/main" count="83" uniqueCount="80">
  <si>
    <t>DESCRIZIONE</t>
  </si>
  <si>
    <t>Risorse stabili</t>
  </si>
  <si>
    <t>RISPARMI EX ART. 2 C. 3 D.LGS 165/2001</t>
  </si>
  <si>
    <t>RIDUZIONI FONDO PER PERSONALE ATA, POSIZIONI ORGANIZZATIVE, PROCESSI ESTERNALIZZAZIONE (con segno meno)</t>
  </si>
  <si>
    <t>DECURTAZIONI DEL FONDO - PARTE FISSA</t>
  </si>
  <si>
    <t>TOTALE RISORSE STABILI</t>
  </si>
  <si>
    <t>Risorse variabili soggette al limite</t>
  </si>
  <si>
    <t>DECURTAZIONI DEL FONDO - PARTE VARIABILE</t>
  </si>
  <si>
    <t>Totale Risorse variabili soggette al limite</t>
  </si>
  <si>
    <t>Risorse variabili NON soggette al limite</t>
  </si>
  <si>
    <t>Totale Risorse variabili NON soggette al limite</t>
  </si>
  <si>
    <t>TOTALE  DEPURATO DELLE VOCI NON SOGGETTE AL VINCOLO</t>
  </si>
  <si>
    <t>CONSOLIDAMENTO DECURTAZIONE ANNI 2011-2014 DAL 2015 IN POI</t>
  </si>
  <si>
    <t>TOTALE RISORSE VARIABILI</t>
  </si>
  <si>
    <t>"FONDO" POSIZIONI ORGANIZZATIVE FINANZIATO DA  BILANCIO IN ENTI SENZA LA DIRIGENZA</t>
  </si>
  <si>
    <t xml:space="preserve">TOTALE </t>
  </si>
  <si>
    <t xml:space="preserve">TOTALE  DEPURATO DELLE VOCI NON SOGGETTE AL VINCOLO </t>
  </si>
  <si>
    <t>RECUPERO FONDI ANNI PRECEDENTI (ART. 4 DEL D.L. 16/2014)</t>
  </si>
  <si>
    <t xml:space="preserve">INCENTIVI PER FUNZIONI TECNICHE - (ART. 113, D.LGS. 50/2016) </t>
  </si>
  <si>
    <t>Costituzione Fondo risorse contrattazione integrativa</t>
  </si>
  <si>
    <t>RIDUZIONI FONDO PER PERSONALE CESSATO 2015</t>
  </si>
  <si>
    <t>RIDUZIONI FONDO PER PERSONALE CESSATO 2016</t>
  </si>
  <si>
    <r>
      <t xml:space="preserve">UNICO IMPORTO CONSOLIDATO ANNO 2003 - </t>
    </r>
    <r>
      <rPr>
        <i/>
        <sz val="8"/>
        <color indexed="8"/>
        <rFont val="Calibri"/>
        <family val="2"/>
      </rPr>
      <t>(ART. 31 C.2 CCNL 2002-05)</t>
    </r>
  </si>
  <si>
    <r>
      <t xml:space="preserve">INCREMENTI CCNL 2002-05 - </t>
    </r>
    <r>
      <rPr>
        <i/>
        <sz val="8"/>
        <color indexed="8"/>
        <rFont val="Calibri"/>
        <family val="2"/>
      </rPr>
      <t>(ART. 32 CC. 1,2,7)</t>
    </r>
  </si>
  <si>
    <r>
      <t xml:space="preserve">INCREMENTI CCNL 2004-05 - </t>
    </r>
    <r>
      <rPr>
        <i/>
        <sz val="8"/>
        <color indexed="8"/>
        <rFont val="Calibri"/>
        <family val="2"/>
      </rPr>
      <t>(ART. 4. CC. 1,4,5 PARTE FISSA)</t>
    </r>
  </si>
  <si>
    <r>
      <t xml:space="preserve">INCREMENTI CCNL 2006-09 - </t>
    </r>
    <r>
      <rPr>
        <i/>
        <sz val="8"/>
        <color indexed="8"/>
        <rFont val="Calibri"/>
        <family val="2"/>
      </rPr>
      <t>(ART. 8. CC. 2,5,6,7 PARTE FISSA)</t>
    </r>
  </si>
  <si>
    <r>
      <t xml:space="preserve">RIDETERMINAZIONE PER INCREMENTO STIPENDIO - </t>
    </r>
    <r>
      <rPr>
        <i/>
        <sz val="8"/>
        <color indexed="8"/>
        <rFont val="Calibri"/>
        <family val="2"/>
      </rPr>
      <t>(DICHIARAZIONE CONGIUNTA N.14 CCNL 2002-05 - N.1 CCNL 2008-09)</t>
    </r>
  </si>
  <si>
    <r>
      <t xml:space="preserve">INCREMENTO PER RIDUZIONE STABILE STRAORDINARIO - </t>
    </r>
    <r>
      <rPr>
        <i/>
        <sz val="8"/>
        <color indexed="8"/>
        <rFont val="Calibri"/>
        <family val="2"/>
      </rPr>
      <t>(ART. 14 C.1 CCNL 1998-2001)</t>
    </r>
  </si>
  <si>
    <r>
      <t xml:space="preserve">INCREMENTO PER PROCESSI DECENTRAMENTO E TRASFERIMENTO FUNZIONI - </t>
    </r>
    <r>
      <rPr>
        <i/>
        <sz val="8"/>
        <color indexed="8"/>
        <rFont val="Calibri"/>
        <family val="2"/>
      </rPr>
      <t>(ART.15, C.1, lett. L), CCNL 1998-2001)</t>
    </r>
  </si>
  <si>
    <r>
      <t xml:space="preserve">INCREMENTO PER RIORGANIZZAZIONI CON AUMENTO DOTAZIONE ORGANICA - </t>
    </r>
    <r>
      <rPr>
        <i/>
        <sz val="8"/>
        <color indexed="8"/>
        <rFont val="Calibri"/>
        <family val="2"/>
      </rPr>
      <t>(ART.15, C.5, CCNL 1998-2001 PARTE FISSA)</t>
    </r>
  </si>
  <si>
    <r>
      <t xml:space="preserve">RIA E ASSEGNI AD PERSONAM PERSONALE CESSATO - </t>
    </r>
    <r>
      <rPr>
        <i/>
        <sz val="8"/>
        <color indexed="8"/>
        <rFont val="Calibri"/>
        <family val="2"/>
      </rPr>
      <t>(ART. 4, C.2, CCNL 2000-01) - DAL 2011</t>
    </r>
  </si>
  <si>
    <r>
      <t xml:space="preserve">SPONSORIZZAZIONI, ACCORDI COLLABORAZIONE, ECC. - </t>
    </r>
    <r>
      <rPr>
        <i/>
        <sz val="8"/>
        <color indexed="8"/>
        <rFont val="Calibri"/>
        <family val="2"/>
      </rPr>
      <t xml:space="preserve">(ART. 43, L. 449/1997; ART. 15, C.1, lett. D), CCNL 1998-2001) </t>
    </r>
  </si>
  <si>
    <r>
      <t xml:space="preserve">RECUPERO EVASIONE ICI - </t>
    </r>
    <r>
      <rPr>
        <i/>
        <sz val="8"/>
        <color indexed="8"/>
        <rFont val="Calibri"/>
        <family val="2"/>
      </rPr>
      <t>(ART. 4, C.3, CCNL 2000-2001; ART. 3, C. 57, L.662/1996, ART. 59, C.1, lett. P), D.LGS 446/1997)</t>
    </r>
  </si>
  <si>
    <r>
      <t xml:space="preserve">SPECIFICHE DISPOSIZIONI DI LEGGE - </t>
    </r>
    <r>
      <rPr>
        <i/>
        <sz val="8"/>
        <color indexed="8"/>
        <rFont val="Calibri"/>
        <family val="2"/>
      </rPr>
      <t>(ART. 15 C. 1 lett. K) CCNL 1998-01)</t>
    </r>
    <r>
      <rPr>
        <sz val="11"/>
        <color indexed="8"/>
        <rFont val="Calibri"/>
        <family val="2"/>
      </rPr>
      <t xml:space="preserve"> </t>
    </r>
  </si>
  <si>
    <r>
      <t xml:space="preserve">INTEGRAZIONE FONDO CCIAA IN EQUILIBRIO FINANZIARIO - </t>
    </r>
    <r>
      <rPr>
        <i/>
        <sz val="8"/>
        <color indexed="8"/>
        <rFont val="Calibri"/>
        <family val="2"/>
      </rPr>
      <t>(ART. 15, C.1, lett. N), CCNL 1998-2001)</t>
    </r>
  </si>
  <si>
    <r>
      <t xml:space="preserve">NUOVI SERVIZI E RIORGANIZZAZIONI SENZA AUMENTO DOTAZIONE ORGANICA - </t>
    </r>
    <r>
      <rPr>
        <i/>
        <sz val="8"/>
        <color indexed="8"/>
        <rFont val="Calibri"/>
        <family val="2"/>
      </rPr>
      <t>(ART.15, C.5, CCNL 1998-2001 PARTE VARIABILE)</t>
    </r>
  </si>
  <si>
    <r>
      <t xml:space="preserve">INTEGRAZIONE 1,2% - </t>
    </r>
    <r>
      <rPr>
        <i/>
        <sz val="8"/>
        <color indexed="8"/>
        <rFont val="Calibri"/>
        <family val="2"/>
      </rPr>
      <t>(ART. 15, C.2, CCNL 1998-2001)</t>
    </r>
  </si>
  <si>
    <r>
      <t xml:space="preserve">MESSI NOTIFICATORI - </t>
    </r>
    <r>
      <rPr>
        <i/>
        <sz val="8"/>
        <color indexed="8"/>
        <rFont val="Calibri"/>
        <family val="2"/>
      </rPr>
      <t>(ART. 54, CCNL 14.9.2000)</t>
    </r>
  </si>
  <si>
    <r>
      <t xml:space="preserve">COMPENSI PROFESSIONALI LEGALI IN RELAZIONE A SENTENZE FAVOREVOLI - </t>
    </r>
    <r>
      <rPr>
        <i/>
        <sz val="8"/>
        <color indexed="8"/>
        <rFont val="Calibri"/>
        <family val="2"/>
      </rPr>
      <t>(ART. 27, CCNL 14.9.2000)</t>
    </r>
    <r>
      <rPr>
        <sz val="11"/>
        <color indexed="8"/>
        <rFont val="Calibri"/>
        <family val="2"/>
      </rPr>
      <t xml:space="preserve"> </t>
    </r>
  </si>
  <si>
    <r>
      <t xml:space="preserve">ECONOMIE FONDO ANNO PRECEDENTE - </t>
    </r>
    <r>
      <rPr>
        <i/>
        <sz val="8"/>
        <color indexed="8"/>
        <rFont val="Calibri"/>
        <family val="2"/>
      </rPr>
      <t>(</t>
    </r>
    <r>
      <rPr>
        <i/>
        <sz val="8"/>
        <color indexed="8"/>
        <rFont val="Calibri"/>
        <family val="2"/>
      </rPr>
      <t>ART. 17, C.5, CCNL 1998-2001)</t>
    </r>
  </si>
  <si>
    <r>
      <t xml:space="preserve">ECONOMIE FONDO STRAORDINARIO CONFLUITE - </t>
    </r>
    <r>
      <rPr>
        <i/>
        <sz val="8"/>
        <color indexed="8"/>
        <rFont val="Calibri"/>
        <family val="2"/>
      </rPr>
      <t>(ART. 14, C.4, CCNL 1998-2001)</t>
    </r>
  </si>
  <si>
    <r>
      <t xml:space="preserve">QUOTE PER LA PROGETTAZIONE - </t>
    </r>
    <r>
      <rPr>
        <i/>
        <sz val="8"/>
        <color indexed="8"/>
        <rFont val="Calibri"/>
        <family val="2"/>
      </rPr>
      <t>(ART. 15, C.1 LETT. K), CCNL 1998-2001; ART. 92, CC. 5-6,  D.LGS. 163/2006)</t>
    </r>
  </si>
  <si>
    <r>
      <t xml:space="preserve">COMPENSI PROFESSIONALI LEGALI IN RELAZIONE A SENTENZE FAVOREVOLI - </t>
    </r>
    <r>
      <rPr>
        <i/>
        <sz val="8"/>
        <color indexed="8"/>
        <rFont val="Calibri"/>
        <family val="2"/>
      </rPr>
      <t>(ART. 27, CCNL 14/9/2000)</t>
    </r>
    <r>
      <rPr>
        <sz val="11"/>
        <color indexed="8"/>
        <rFont val="Calibri"/>
        <family val="2"/>
      </rPr>
      <t xml:space="preserve"> </t>
    </r>
  </si>
  <si>
    <r>
      <t>SPONSORIZZAZIONI, ACCORDI DI COLLABORAZIONI, COMPENSI ISTAT,</t>
    </r>
    <r>
      <rPr>
        <i/>
        <sz val="11"/>
        <color indexed="8"/>
        <rFont val="Calibri"/>
        <family val="2"/>
      </rPr>
      <t xml:space="preserve"> ECC.</t>
    </r>
    <r>
      <rPr>
        <sz val="11"/>
        <color indexed="8"/>
        <rFont val="Calibri"/>
        <family val="2"/>
      </rPr>
      <t xml:space="preserve"> - </t>
    </r>
    <r>
      <rPr>
        <i/>
        <sz val="8"/>
        <color indexed="8"/>
        <rFont val="Calibri"/>
        <family val="2"/>
      </rPr>
      <t>(ART. 43, L. 449/1997; ART. 15, C.1, lett. D), CCNL 1998-2001)</t>
    </r>
    <r>
      <rPr>
        <sz val="11"/>
        <color indexed="8"/>
        <rFont val="Calibri"/>
        <family val="2"/>
      </rPr>
      <t xml:space="preserve"> </t>
    </r>
  </si>
  <si>
    <r>
      <t xml:space="preserve">RISORSE PIANI RAZIONALIZZAZIONE E RIQUALIFICAZIONE SPESA - </t>
    </r>
    <r>
      <rPr>
        <i/>
        <sz val="8"/>
        <color indexed="8"/>
        <rFont val="Calibri"/>
        <family val="2"/>
      </rPr>
      <t>(ART. 15, COMMA 1, lett. K); ART. 16, COMMI 4 E 5, DL 98/2011)</t>
    </r>
  </si>
  <si>
    <t>Utilizzo del fondo delle risorse decentrate 2017</t>
  </si>
  <si>
    <t>UTILIZZO FONDO PER SOMME CONSOLIDATE O DERIVANTI DA CONTRATTI PRECEDENTI</t>
  </si>
  <si>
    <t>PROGRESSIONI ORIZZONTALI ( GROPPO/LONGO C./PRIORA €  4.338,36 ciascuno; BONIFACIO € 1.804,79 X 94,44% = € 1.704,44; LONGO T. € 2.651,09; CROSETTI € 1.785,81; GERBALDO € 2.057,12 - € 2,057,12 = € 0; BIANCO € 288,91- € 288,91 = € 0)</t>
  </si>
  <si>
    <t>INDENNITA' DI COMPARTO ( GROPPO/LONGO C./PRIORA €  563,40 ciascuno; TARICCO € 563,40X 83,33% = € 469,50; BONIFACIO € 497,52 X 94,44%  € 469,86; ROSTAGNO/LONGO T. € 497,52 ciascuno; CROSETTI € 426,96; PECOLLO (€ 426,96X75%=€ 320,22/12X6 =) € 160,11; GERBALDO € 426,96 X 0= € 0; BIANCO € 426,96X 0 = € 0)</t>
  </si>
  <si>
    <t>POSIZIONI ORGANIZZATIVE (NEGLI ENTI CON LA DIRIGENZA)</t>
  </si>
  <si>
    <t xml:space="preserve">PROGRESSIONI ORIZZONTALI CONTRATTATE NELL'ANNO </t>
  </si>
  <si>
    <t>INDENNITA' DI TURNO</t>
  </si>
  <si>
    <t>SPECIFICHE RESPONSABILITA'</t>
  </si>
  <si>
    <t>INDENNITA' DI RISCHIO (CROSETTI € 360,00 + 6 mesi PECOLLO € 180,00)</t>
  </si>
  <si>
    <t>ALTRE…</t>
  </si>
  <si>
    <t>TOTALE UTILIZZO CONSOLIDATO</t>
  </si>
  <si>
    <t>UTILIZZO SOMME PER ISTITUTI CONTRATTATI ANNUALMENTE</t>
  </si>
  <si>
    <t>INDENNITA' DI DISAGIO</t>
  </si>
  <si>
    <t>INDENNITA' MANEGGIO VALORI</t>
  </si>
  <si>
    <t>INDENNITA' SPECIFICHE RESPONSABILITA'</t>
  </si>
  <si>
    <t>INDENNITA' DI REPERIBILITA'</t>
  </si>
  <si>
    <t>PRODUTTIVITA'</t>
  </si>
  <si>
    <t xml:space="preserve">ECONOMIE </t>
  </si>
  <si>
    <t>TOTALE UTILIZZO CONTRATTATO ANNUALMENTE</t>
  </si>
  <si>
    <t>TOTALE FONDO DA CARTELLA "COSTITUZIONE" (dato riportato automaticamente)</t>
  </si>
  <si>
    <t>DIFFERENZA SUI FONDI TRA COSTITUZIONE ED UTILIZZO</t>
  </si>
  <si>
    <t xml:space="preserve">VERIFICA RISPETTO LIMITI </t>
  </si>
  <si>
    <t>FONDO ANNO 2016 RISORSE STABILI € 30.995,38 + RISORSE VARIABILI SOGGETTE A LIMITE € 6,918,00</t>
  </si>
  <si>
    <r>
      <t>SPONSORIZZAZIONI, ACCORDI DI COLLABORAZIONI, COMPENSI ISTAT,</t>
    </r>
    <r>
      <rPr>
        <i/>
        <sz val="9"/>
        <rFont val="Arial"/>
        <family val="2"/>
      </rPr>
      <t xml:space="preserve"> ECC.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>(ART. 43, L. 449/1997; ART. 15, C.1, lett. D), CCNL 1998-2001)</t>
    </r>
    <r>
      <rPr>
        <sz val="9"/>
        <rFont val="Arial"/>
        <family val="2"/>
      </rPr>
      <t xml:space="preserve"> </t>
    </r>
  </si>
  <si>
    <r>
      <t xml:space="preserve">RECUPERO EVASIONE ICI - </t>
    </r>
    <r>
      <rPr>
        <i/>
        <sz val="9"/>
        <rFont val="Arial"/>
        <family val="2"/>
      </rPr>
      <t>(ART. 4, C.3, CCNL 2000-2001; ART. 3, C. 57, L.662/1996, ART. 59, C.1, lett. P), D.LGS 446/1997)</t>
    </r>
  </si>
  <si>
    <r>
      <t xml:space="preserve">QUOTE PER LA PROGETTAZIONE - </t>
    </r>
    <r>
      <rPr>
        <i/>
        <sz val="9"/>
        <rFont val="Arial"/>
        <family val="2"/>
      </rPr>
      <t>(ART. 15, C.1 LETT. K), CCNL 1998-2001; ART. 92, CC. 5-6,  D.LGS. 163/2006)</t>
    </r>
  </si>
  <si>
    <t>INCENTIVI TECNICI</t>
  </si>
  <si>
    <t>RISORSE STABILI</t>
  </si>
  <si>
    <t xml:space="preserve">ECONOMIE FONDO STABILE disponibili per la Contrattazione </t>
  </si>
  <si>
    <t>RISORSE VARIABILI NON SOGGETTE A LIMITE</t>
  </si>
  <si>
    <t>RISORSE VARIABILI SOGGETTE A LIMITE</t>
  </si>
  <si>
    <t>FONDO ANNO 2017 RISORSE STABILI € 30.995,38 + RISORSE VARIABILI SOGGETTE A LIMITE € 1,418,00</t>
  </si>
  <si>
    <t xml:space="preserve">2016 AMMONTARE INDENNITA POSIZIONE ORGANIZZATIVA E RISULTATO </t>
  </si>
  <si>
    <t>2017 AMMONTARE INDENNITA POSIZIONE ORGANIZZATIVA E RISULTATO</t>
  </si>
  <si>
    <t>TOTALE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</si>
</sst>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_ ;\-0\ "/>
    <numFmt numFmtId="167" formatCode="_-* #,##0_-;\-* #,##0_-;_-* \-??_-;_-@_-"/>
    <numFmt numFmtId="168" formatCode="#,###"/>
    <numFmt numFmtId="169" formatCode="#,##0.00_ ;\-#,##0.00\ "/>
    <numFmt numFmtId="170" formatCode="0.00%_-;\-* #,##0_-;_-* \-??_-;_-@_-"/>
    <numFmt numFmtId="171" formatCode="_-* #,##0.0_-;\-* #,##0.0_-;_-* \-??_-;_-@_-"/>
    <numFmt numFmtId="172" formatCode="_-[$€-410]\ * #,##0.00_-;\-[$€-410]\ * #,##0.00_-;_-[$€-410]\ * &quot;-&quot;??_-;_-@_-"/>
    <numFmt numFmtId="173" formatCode="_-* #,##0_-;\-* #,##0_-;_-* &quot;-&quot;??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8"/>
      <color indexed="8"/>
      <name val="Calibri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33" borderId="11" xfId="0" applyFont="1" applyFill="1" applyBorder="1" applyAlignment="1" applyProtection="1">
      <alignment horizontal="center" vertical="center"/>
      <protection/>
    </xf>
    <xf numFmtId="166" fontId="4" fillId="33" borderId="11" xfId="43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165" fontId="6" fillId="0" borderId="12" xfId="43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left" vertical="center" indent="1"/>
      <protection/>
    </xf>
    <xf numFmtId="172" fontId="6" fillId="0" borderId="11" xfId="43" applyNumberFormat="1" applyFont="1" applyFill="1" applyBorder="1" applyAlignment="1" applyProtection="1">
      <alignment vertical="center"/>
      <protection locked="0"/>
    </xf>
    <xf numFmtId="168" fontId="0" fillId="0" borderId="0" xfId="0" applyNumberFormat="1" applyFont="1" applyAlignment="1">
      <alignment vertical="center"/>
    </xf>
    <xf numFmtId="172" fontId="1" fillId="34" borderId="11" xfId="43" applyNumberFormat="1" applyFont="1" applyFill="1" applyBorder="1" applyAlignment="1" applyProtection="1">
      <alignment vertical="center"/>
      <protection locked="0"/>
    </xf>
    <xf numFmtId="172" fontId="6" fillId="0" borderId="13" xfId="43" applyNumberFormat="1" applyFont="1" applyFill="1" applyBorder="1" applyAlignment="1" applyProtection="1">
      <alignment vertical="center"/>
      <protection locked="0"/>
    </xf>
    <xf numFmtId="49" fontId="9" fillId="0" borderId="11" xfId="0" applyNumberFormat="1" applyFont="1" applyFill="1" applyBorder="1" applyAlignment="1" applyProtection="1">
      <alignment horizontal="right" vertical="center" indent="1"/>
      <protection/>
    </xf>
    <xf numFmtId="49" fontId="9" fillId="0" borderId="13" xfId="0" applyNumberFormat="1" applyFont="1" applyFill="1" applyBorder="1" applyAlignment="1" applyProtection="1">
      <alignment horizontal="right" vertical="center" indent="1"/>
      <protection/>
    </xf>
    <xf numFmtId="0" fontId="10" fillId="35" borderId="14" xfId="0" applyFont="1" applyFill="1" applyBorder="1" applyAlignment="1" applyProtection="1">
      <alignment horizontal="right" vertical="center" indent="1"/>
      <protection/>
    </xf>
    <xf numFmtId="172" fontId="11" fillId="35" borderId="11" xfId="43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172" fontId="12" fillId="0" borderId="12" xfId="43" applyNumberFormat="1" applyFont="1" applyFill="1" applyBorder="1" applyAlignment="1" applyProtection="1">
      <alignment horizontal="left" vertical="center"/>
      <protection/>
    </xf>
    <xf numFmtId="172" fontId="6" fillId="34" borderId="11" xfId="43" applyNumberFormat="1" applyFont="1" applyFill="1" applyBorder="1" applyAlignment="1" applyProtection="1">
      <alignment vertical="center"/>
      <protection locked="0"/>
    </xf>
    <xf numFmtId="172" fontId="13" fillId="34" borderId="11" xfId="43" applyNumberFormat="1" applyFont="1" applyFill="1" applyBorder="1" applyAlignment="1" applyProtection="1">
      <alignment vertical="center"/>
      <protection locked="0"/>
    </xf>
    <xf numFmtId="172" fontId="13" fillId="0" borderId="11" xfId="43" applyNumberFormat="1" applyFont="1" applyFill="1" applyBorder="1" applyAlignment="1" applyProtection="1">
      <alignment vertical="center"/>
      <protection locked="0"/>
    </xf>
    <xf numFmtId="0" fontId="12" fillId="36" borderId="11" xfId="0" applyFont="1" applyFill="1" applyBorder="1" applyAlignment="1" applyProtection="1">
      <alignment horizontal="right" vertical="center" indent="1"/>
      <protection/>
    </xf>
    <xf numFmtId="172" fontId="11" fillId="36" borderId="13" xfId="43" applyNumberFormat="1" applyFont="1" applyFill="1" applyBorder="1" applyAlignment="1" applyProtection="1">
      <alignment vertical="center"/>
      <protection/>
    </xf>
    <xf numFmtId="0" fontId="12" fillId="36" borderId="13" xfId="0" applyFont="1" applyFill="1" applyBorder="1" applyAlignment="1" applyProtection="1">
      <alignment horizontal="right" vertical="center" indent="1"/>
      <protection/>
    </xf>
    <xf numFmtId="0" fontId="10" fillId="35" borderId="11" xfId="0" applyFont="1" applyFill="1" applyBorder="1" applyAlignment="1" applyProtection="1">
      <alignment horizontal="right" vertical="center" indent="1"/>
      <protection/>
    </xf>
    <xf numFmtId="172" fontId="11" fillId="35" borderId="13" xfId="43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right" vertical="center" indent="1"/>
      <protection/>
    </xf>
    <xf numFmtId="172" fontId="4" fillId="0" borderId="11" xfId="43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2" fontId="0" fillId="0" borderId="0" xfId="43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 wrapText="1" indent="1"/>
      <protection/>
    </xf>
    <xf numFmtId="172" fontId="4" fillId="35" borderId="16" xfId="43" applyNumberFormat="1" applyFont="1" applyFill="1" applyBorder="1" applyAlignment="1" applyProtection="1">
      <alignment horizontal="right" vertical="center"/>
      <protection/>
    </xf>
    <xf numFmtId="0" fontId="4" fillId="37" borderId="0" xfId="0" applyFont="1" applyFill="1" applyBorder="1" applyAlignment="1" applyProtection="1">
      <alignment horizontal="right" vertical="center"/>
      <protection/>
    </xf>
    <xf numFmtId="172" fontId="4" fillId="37" borderId="11" xfId="43" applyNumberFormat="1" applyFont="1" applyFill="1" applyBorder="1" applyAlignment="1" applyProtection="1">
      <alignment vertical="center"/>
      <protection/>
    </xf>
    <xf numFmtId="165" fontId="0" fillId="0" borderId="0" xfId="43" applyNumberFormat="1" applyFont="1" applyFill="1" applyBorder="1" applyAlignment="1" applyProtection="1">
      <alignment vertical="center"/>
      <protection/>
    </xf>
    <xf numFmtId="0" fontId="4" fillId="10" borderId="14" xfId="0" applyFont="1" applyFill="1" applyBorder="1" applyAlignment="1" applyProtection="1">
      <alignment horizontal="centerContinuous" vertical="center"/>
      <protection/>
    </xf>
    <xf numFmtId="166" fontId="4" fillId="10" borderId="14" xfId="43" applyNumberFormat="1" applyFont="1" applyFill="1" applyBorder="1" applyAlignment="1" applyProtection="1">
      <alignment horizontal="centerContinuous" vertical="center"/>
      <protection/>
    </xf>
    <xf numFmtId="165" fontId="12" fillId="0" borderId="17" xfId="43" applyNumberFormat="1" applyFont="1" applyFill="1" applyBorder="1" applyAlignment="1" applyProtection="1">
      <alignment horizontal="left" vertical="center"/>
      <protection/>
    </xf>
    <xf numFmtId="49" fontId="7" fillId="0" borderId="14" xfId="0" applyNumberFormat="1" applyFont="1" applyFill="1" applyBorder="1" applyAlignment="1" applyProtection="1">
      <alignment horizontal="left" vertical="center" wrapText="1" indent="1"/>
      <protection/>
    </xf>
    <xf numFmtId="49" fontId="7" fillId="0" borderId="14" xfId="0" applyNumberFormat="1" applyFont="1" applyFill="1" applyBorder="1" applyAlignment="1" applyProtection="1">
      <alignment horizontal="left" vertical="center" indent="1"/>
      <protection/>
    </xf>
    <xf numFmtId="0" fontId="4" fillId="0" borderId="18" xfId="0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vertical="center"/>
      <protection/>
    </xf>
    <xf numFmtId="165" fontId="32" fillId="0" borderId="0" xfId="43" applyNumberFormat="1" applyFont="1" applyAlignment="1" applyProtection="1">
      <alignment vertical="center"/>
      <protection/>
    </xf>
    <xf numFmtId="0" fontId="10" fillId="38" borderId="19" xfId="0" applyFont="1" applyFill="1" applyBorder="1" applyAlignment="1" applyProtection="1">
      <alignment horizontal="right" vertical="center" indent="1"/>
      <protection/>
    </xf>
    <xf numFmtId="0" fontId="49" fillId="0" borderId="14" xfId="0" applyFont="1" applyFill="1" applyBorder="1" applyAlignment="1" applyProtection="1">
      <alignment horizontal="left" vertical="center" indent="1"/>
      <protection/>
    </xf>
    <xf numFmtId="44" fontId="4" fillId="0" borderId="0" xfId="59" applyFont="1" applyFill="1" applyBorder="1" applyAlignment="1" applyProtection="1">
      <alignment vertical="center"/>
      <protection/>
    </xf>
    <xf numFmtId="0" fontId="4" fillId="17" borderId="14" xfId="0" applyFont="1" applyFill="1" applyBorder="1" applyAlignment="1" applyProtection="1">
      <alignment horizontal="left" vertical="center" indent="1"/>
      <protection/>
    </xf>
    <xf numFmtId="44" fontId="4" fillId="17" borderId="14" xfId="59" applyFont="1" applyFill="1" applyBorder="1" applyAlignment="1" applyProtection="1">
      <alignment vertical="center"/>
      <protection/>
    </xf>
    <xf numFmtId="0" fontId="4" fillId="18" borderId="14" xfId="0" applyFont="1" applyFill="1" applyBorder="1" applyAlignment="1" applyProtection="1">
      <alignment horizontal="left" vertical="center" wrapText="1" indent="1"/>
      <protection/>
    </xf>
    <xf numFmtId="44" fontId="4" fillId="18" borderId="14" xfId="5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64" fontId="11" fillId="0" borderId="14" xfId="43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11" fillId="38" borderId="20" xfId="0" applyFont="1" applyFill="1" applyBorder="1" applyAlignment="1" applyProtection="1">
      <alignment horizontal="right" vertical="center" indent="1"/>
      <protection/>
    </xf>
    <xf numFmtId="0" fontId="11" fillId="38" borderId="14" xfId="0" applyFont="1" applyFill="1" applyBorder="1" applyAlignment="1" applyProtection="1">
      <alignment horizontal="right" vertical="center" indent="1"/>
      <protection/>
    </xf>
    <xf numFmtId="0" fontId="0" fillId="34" borderId="0" xfId="0" applyFill="1" applyAlignment="1">
      <alignment/>
    </xf>
    <xf numFmtId="0" fontId="4" fillId="39" borderId="17" xfId="0" applyFont="1" applyFill="1" applyBorder="1" applyAlignment="1" applyProtection="1">
      <alignment horizontal="right" vertical="center"/>
      <protection/>
    </xf>
    <xf numFmtId="172" fontId="0" fillId="0" borderId="14" xfId="0" applyNumberFormat="1" applyBorder="1" applyAlignment="1">
      <alignment/>
    </xf>
    <xf numFmtId="172" fontId="6" fillId="0" borderId="14" xfId="43" applyNumberFormat="1" applyFont="1" applyFill="1" applyBorder="1" applyAlignment="1" applyProtection="1">
      <alignment vertical="center"/>
      <protection locked="0"/>
    </xf>
    <xf numFmtId="172" fontId="6" fillId="34" borderId="14" xfId="43" applyNumberFormat="1" applyFont="1" applyFill="1" applyBorder="1" applyAlignment="1" applyProtection="1">
      <alignment vertical="center"/>
      <protection locked="0"/>
    </xf>
    <xf numFmtId="172" fontId="11" fillId="38" borderId="14" xfId="43" applyNumberFormat="1" applyFont="1" applyFill="1" applyBorder="1" applyAlignment="1" applyProtection="1">
      <alignment vertical="center"/>
      <protection/>
    </xf>
    <xf numFmtId="172" fontId="11" fillId="39" borderId="14" xfId="43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164" fontId="11" fillId="0" borderId="14" xfId="43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/>
    </xf>
    <xf numFmtId="172" fontId="11" fillId="38" borderId="21" xfId="43" applyNumberFormat="1" applyFont="1" applyFill="1" applyBorder="1" applyAlignment="1" applyProtection="1">
      <alignment vertical="center"/>
      <protection/>
    </xf>
    <xf numFmtId="172" fontId="4" fillId="0" borderId="14" xfId="43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horizontal="center" wrapText="1"/>
    </xf>
    <xf numFmtId="172" fontId="11" fillId="38" borderId="22" xfId="43" applyNumberFormat="1" applyFont="1" applyFill="1" applyBorder="1" applyAlignment="1" applyProtection="1">
      <alignment vertical="center"/>
      <protection/>
    </xf>
    <xf numFmtId="172" fontId="1" fillId="0" borderId="14" xfId="59" applyNumberFormat="1" applyBorder="1" applyAlignment="1">
      <alignment/>
    </xf>
    <xf numFmtId="172" fontId="1" fillId="0" borderId="14" xfId="59" applyNumberFormat="1" applyFill="1" applyBorder="1" applyAlignment="1" applyProtection="1">
      <alignment vertical="center"/>
      <protection locked="0"/>
    </xf>
    <xf numFmtId="172" fontId="0" fillId="0" borderId="23" xfId="0" applyNumberFormat="1" applyFill="1" applyBorder="1" applyAlignment="1">
      <alignment/>
    </xf>
    <xf numFmtId="172" fontId="2" fillId="0" borderId="14" xfId="0" applyNumberFormat="1" applyFont="1" applyBorder="1" applyAlignment="1">
      <alignment/>
    </xf>
    <xf numFmtId="172" fontId="11" fillId="0" borderId="14" xfId="59" applyNumberFormat="1" applyFont="1" applyBorder="1" applyAlignment="1">
      <alignment/>
    </xf>
    <xf numFmtId="172" fontId="2" fillId="40" borderId="14" xfId="0" applyNumberFormat="1" applyFont="1" applyFill="1" applyBorder="1" applyAlignment="1">
      <alignment/>
    </xf>
    <xf numFmtId="172" fontId="11" fillId="40" borderId="14" xfId="59" applyNumberFormat="1" applyFont="1" applyFill="1" applyBorder="1" applyAlignment="1">
      <alignment/>
    </xf>
    <xf numFmtId="0" fontId="3" fillId="0" borderId="2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46"/>
  <sheetViews>
    <sheetView showGridLines="0" zoomScale="90" zoomScaleNormal="90" zoomScalePageLayoutView="0" workbookViewId="0" topLeftCell="A1">
      <pane ySplit="2" topLeftCell="A27" activePane="bottomLeft" state="frozen"/>
      <selection pane="topLeft" activeCell="A1" sqref="A1"/>
      <selection pane="bottomLeft" activeCell="C42" sqref="C42"/>
    </sheetView>
  </sheetViews>
  <sheetFormatPr defaultColWidth="9.140625" defaultRowHeight="15"/>
  <cols>
    <col min="1" max="1" width="114.57421875" style="29" customWidth="1"/>
    <col min="2" max="2" width="14.57421875" style="35" bestFit="1" customWidth="1"/>
    <col min="3" max="3" width="13.28125" style="35" bestFit="1" customWidth="1"/>
    <col min="4" max="16384" width="9.140625" style="3" customWidth="1"/>
  </cols>
  <sheetData>
    <row r="1" spans="1:3" ht="44.25" customHeight="1">
      <c r="A1" s="1" t="s">
        <v>19</v>
      </c>
      <c r="B1" s="2"/>
      <c r="C1" s="2"/>
    </row>
    <row r="2" spans="1:3" ht="33.75" customHeight="1">
      <c r="A2" s="4" t="s">
        <v>0</v>
      </c>
      <c r="B2" s="5">
        <v>2016</v>
      </c>
      <c r="C2" s="5">
        <v>2017</v>
      </c>
    </row>
    <row r="3" spans="1:3" ht="15">
      <c r="A3" s="6" t="s">
        <v>1</v>
      </c>
      <c r="B3" s="7"/>
      <c r="C3" s="7"/>
    </row>
    <row r="4" spans="1:3" ht="15">
      <c r="A4" s="8" t="s">
        <v>22</v>
      </c>
      <c r="B4" s="9">
        <v>23893.5</v>
      </c>
      <c r="C4" s="9">
        <v>23893.5</v>
      </c>
    </row>
    <row r="5" spans="1:6" ht="15">
      <c r="A5" s="8" t="s">
        <v>23</v>
      </c>
      <c r="B5" s="9">
        <v>3122.44</v>
      </c>
      <c r="C5" s="9">
        <v>3122.44</v>
      </c>
      <c r="D5" s="10"/>
      <c r="E5" s="10"/>
      <c r="F5" s="10"/>
    </row>
    <row r="6" spans="1:5" ht="15">
      <c r="A6" s="8" t="s">
        <v>24</v>
      </c>
      <c r="B6" s="9">
        <v>1452</v>
      </c>
      <c r="C6" s="9">
        <v>1452</v>
      </c>
      <c r="D6" s="10"/>
      <c r="E6" s="10"/>
    </row>
    <row r="7" spans="1:5" ht="15">
      <c r="A7" s="8" t="s">
        <v>25</v>
      </c>
      <c r="B7" s="9">
        <v>2027.98</v>
      </c>
      <c r="C7" s="9">
        <v>2027.98</v>
      </c>
      <c r="D7" s="10"/>
      <c r="E7" s="10"/>
    </row>
    <row r="8" spans="1:5" ht="15">
      <c r="A8" s="8" t="s">
        <v>2</v>
      </c>
      <c r="B8" s="9"/>
      <c r="C8" s="9"/>
      <c r="D8" s="10"/>
      <c r="E8" s="10"/>
    </row>
    <row r="9" spans="1:3" ht="15">
      <c r="A9" s="8" t="s">
        <v>26</v>
      </c>
      <c r="B9" s="9">
        <v>2819.12</v>
      </c>
      <c r="C9" s="9">
        <v>2819.12</v>
      </c>
    </row>
    <row r="10" spans="1:3" ht="15">
      <c r="A10" s="8" t="s">
        <v>27</v>
      </c>
      <c r="B10" s="9">
        <v>60.72</v>
      </c>
      <c r="C10" s="9">
        <v>60.72</v>
      </c>
    </row>
    <row r="11" spans="1:3" ht="15">
      <c r="A11" s="8" t="s">
        <v>28</v>
      </c>
      <c r="B11" s="9"/>
      <c r="C11" s="9"/>
    </row>
    <row r="12" spans="1:3" ht="15">
      <c r="A12" s="8" t="s">
        <v>29</v>
      </c>
      <c r="B12" s="9">
        <v>1700</v>
      </c>
      <c r="C12" s="9">
        <v>1700</v>
      </c>
    </row>
    <row r="13" spans="1:3" ht="15">
      <c r="A13" s="8" t="s">
        <v>30</v>
      </c>
      <c r="B13" s="11">
        <v>3681.79</v>
      </c>
      <c r="C13" s="11">
        <v>3681.79</v>
      </c>
    </row>
    <row r="14" spans="1:3" ht="15">
      <c r="A14" s="8" t="s">
        <v>3</v>
      </c>
      <c r="B14" s="12">
        <v>-6010.87</v>
      </c>
      <c r="C14" s="12">
        <v>-6010.87</v>
      </c>
    </row>
    <row r="15" spans="1:3" ht="15">
      <c r="A15" s="8" t="s">
        <v>20</v>
      </c>
      <c r="B15" s="12">
        <v>-1035.43</v>
      </c>
      <c r="C15" s="12">
        <v>-1035.43</v>
      </c>
    </row>
    <row r="16" spans="1:3" ht="15">
      <c r="A16" s="8" t="s">
        <v>21</v>
      </c>
      <c r="B16" s="12">
        <v>-715.87</v>
      </c>
      <c r="C16" s="12">
        <v>-715.87</v>
      </c>
    </row>
    <row r="17" spans="1:3" ht="15">
      <c r="A17" s="13" t="s">
        <v>4</v>
      </c>
      <c r="B17" s="9"/>
      <c r="C17" s="9"/>
    </row>
    <row r="18" spans="1:3" ht="15">
      <c r="A18" s="14" t="s">
        <v>12</v>
      </c>
      <c r="B18" s="9"/>
      <c r="C18" s="9"/>
    </row>
    <row r="19" spans="1:3" ht="22.5" customHeight="1">
      <c r="A19" s="15" t="s">
        <v>5</v>
      </c>
      <c r="B19" s="16">
        <f>SUM(B4:B18)</f>
        <v>30995.380000000005</v>
      </c>
      <c r="C19" s="16">
        <f>SUM(C4:C18)</f>
        <v>30995.380000000005</v>
      </c>
    </row>
    <row r="20" spans="1:3" ht="15">
      <c r="A20" s="17" t="s">
        <v>6</v>
      </c>
      <c r="B20" s="18"/>
      <c r="C20" s="18"/>
    </row>
    <row r="21" spans="1:3" ht="15">
      <c r="A21" s="8" t="s">
        <v>31</v>
      </c>
      <c r="B21" s="19"/>
      <c r="C21" s="19"/>
    </row>
    <row r="22" spans="1:3" ht="15">
      <c r="A22" s="8" t="s">
        <v>32</v>
      </c>
      <c r="B22" s="19">
        <v>1418</v>
      </c>
      <c r="C22" s="19">
        <v>1418</v>
      </c>
    </row>
    <row r="23" spans="1:3" ht="15">
      <c r="A23" s="8" t="s">
        <v>33</v>
      </c>
      <c r="B23" s="19"/>
      <c r="C23" s="19"/>
    </row>
    <row r="24" spans="1:3" ht="15">
      <c r="A24" s="8" t="s">
        <v>34</v>
      </c>
      <c r="B24" s="19"/>
      <c r="C24" s="19"/>
    </row>
    <row r="25" spans="1:3" ht="15">
      <c r="A25" s="8" t="s">
        <v>35</v>
      </c>
      <c r="B25" s="19">
        <v>3000</v>
      </c>
      <c r="C25" s="19"/>
    </row>
    <row r="26" spans="1:3" ht="15">
      <c r="A26" s="8" t="s">
        <v>36</v>
      </c>
      <c r="B26" s="19">
        <v>2500</v>
      </c>
      <c r="C26" s="19"/>
    </row>
    <row r="27" spans="1:3" ht="15">
      <c r="A27" s="8" t="s">
        <v>37</v>
      </c>
      <c r="B27" s="19"/>
      <c r="C27" s="19"/>
    </row>
    <row r="28" spans="1:3" ht="15">
      <c r="A28" s="8" t="s">
        <v>38</v>
      </c>
      <c r="B28" s="20"/>
      <c r="C28" s="20"/>
    </row>
    <row r="29" spans="1:3" ht="15">
      <c r="A29" s="8" t="s">
        <v>18</v>
      </c>
      <c r="B29" s="20"/>
      <c r="C29" s="20"/>
    </row>
    <row r="30" spans="1:3" ht="15">
      <c r="A30" s="13" t="s">
        <v>7</v>
      </c>
      <c r="B30" s="21"/>
      <c r="C30" s="21"/>
    </row>
    <row r="31" spans="1:3" ht="22.5" customHeight="1">
      <c r="A31" s="22" t="s">
        <v>8</v>
      </c>
      <c r="B31" s="23">
        <f>SUM(B21:B30)</f>
        <v>6918</v>
      </c>
      <c r="C31" s="23">
        <f>SUM(C21:C30)</f>
        <v>1418</v>
      </c>
    </row>
    <row r="32" spans="1:3" ht="22.5" customHeight="1">
      <c r="A32" s="6" t="s">
        <v>9</v>
      </c>
      <c r="B32" s="18"/>
      <c r="C32" s="18"/>
    </row>
    <row r="33" spans="1:3" ht="15">
      <c r="A33" s="8" t="s">
        <v>39</v>
      </c>
      <c r="B33" s="19">
        <v>0</v>
      </c>
      <c r="C33" s="19">
        <v>209.71</v>
      </c>
    </row>
    <row r="34" spans="1:3" ht="15">
      <c r="A34" s="8" t="s">
        <v>40</v>
      </c>
      <c r="B34" s="19">
        <v>3.23</v>
      </c>
      <c r="C34" s="19">
        <v>1.79</v>
      </c>
    </row>
    <row r="35" spans="1:3" ht="15">
      <c r="A35" s="8" t="s">
        <v>41</v>
      </c>
      <c r="B35" s="19">
        <v>5000</v>
      </c>
      <c r="C35" s="19">
        <v>0</v>
      </c>
    </row>
    <row r="36" spans="1:3" ht="15">
      <c r="A36" s="8" t="s">
        <v>42</v>
      </c>
      <c r="B36" s="19"/>
      <c r="C36" s="19"/>
    </row>
    <row r="37" spans="1:3" ht="15">
      <c r="A37" s="8" t="s">
        <v>43</v>
      </c>
      <c r="B37" s="19">
        <v>11083.39</v>
      </c>
      <c r="C37" s="19">
        <v>8875.12</v>
      </c>
    </row>
    <row r="38" spans="1:3" ht="15">
      <c r="A38" s="8" t="s">
        <v>17</v>
      </c>
      <c r="B38" s="19"/>
      <c r="C38" s="19"/>
    </row>
    <row r="39" spans="1:3" ht="15">
      <c r="A39" s="8" t="s">
        <v>44</v>
      </c>
      <c r="B39" s="9"/>
      <c r="C39" s="9">
        <v>0</v>
      </c>
    </row>
    <row r="40" spans="1:3" ht="22.5" customHeight="1">
      <c r="A40" s="24" t="s">
        <v>10</v>
      </c>
      <c r="B40" s="23">
        <f>SUM(B33:B39)</f>
        <v>16086.619999999999</v>
      </c>
      <c r="C40" s="23">
        <f>SUM(C33:C39)</f>
        <v>9086.62</v>
      </c>
    </row>
    <row r="41" spans="1:3" ht="22.5" customHeight="1">
      <c r="A41" s="25" t="s">
        <v>13</v>
      </c>
      <c r="B41" s="26">
        <f>+B40+B31</f>
        <v>23004.62</v>
      </c>
      <c r="C41" s="26">
        <f>+C40+C31</f>
        <v>10504.62</v>
      </c>
    </row>
    <row r="42" spans="1:3" ht="36.75" customHeight="1">
      <c r="A42" s="27" t="s">
        <v>15</v>
      </c>
      <c r="B42" s="28">
        <f>+B41+B19</f>
        <v>54000</v>
      </c>
      <c r="C42" s="28">
        <f>+C41+C19</f>
        <v>41500.00000000001</v>
      </c>
    </row>
    <row r="43" spans="2:3" ht="15.75" thickBot="1">
      <c r="B43" s="30"/>
      <c r="C43" s="30"/>
    </row>
    <row r="44" spans="1:3" ht="15.75" thickBot="1">
      <c r="A44" s="31" t="s">
        <v>16</v>
      </c>
      <c r="B44" s="32">
        <f>+B42-B40</f>
        <v>37913.380000000005</v>
      </c>
      <c r="C44" s="32">
        <f>+C42-C40</f>
        <v>32413.380000000005</v>
      </c>
    </row>
    <row r="45" spans="1:3" ht="15.75" thickBot="1">
      <c r="A45" s="33" t="s">
        <v>14</v>
      </c>
      <c r="B45" s="34">
        <v>64557.08</v>
      </c>
      <c r="C45" s="34">
        <v>64557.08</v>
      </c>
    </row>
    <row r="46" spans="1:3" ht="16.5" customHeight="1" thickBot="1">
      <c r="A46" s="31" t="s">
        <v>11</v>
      </c>
      <c r="B46" s="32">
        <f>B44+B45</f>
        <v>102470.46</v>
      </c>
      <c r="C46" s="32">
        <f>C44+C45</f>
        <v>96970.46</v>
      </c>
    </row>
  </sheetData>
  <sheetProtection selectLockedCells="1" selectUnlockedCells="1"/>
  <printOptions horizontalCentered="1"/>
  <pageMargins left="0.25" right="0.25" top="0.73" bottom="0.75" header="0.5" footer="0.5118055555555555"/>
  <pageSetup fitToWidth="0" fitToHeight="1" horizontalDpi="600" verticalDpi="600" orientation="landscape" paperSize="8" scale="93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12.28125" style="0" bestFit="1" customWidth="1"/>
    <col min="2" max="2" width="19.28125" style="0" customWidth="1"/>
    <col min="3" max="3" width="13.7109375" style="0" customWidth="1"/>
    <col min="4" max="4" width="11.421875" style="0" customWidth="1"/>
    <col min="5" max="5" width="13.00390625" style="0" customWidth="1"/>
  </cols>
  <sheetData>
    <row r="1" spans="1:2" ht="18">
      <c r="A1" s="77" t="s">
        <v>45</v>
      </c>
      <c r="B1" s="77"/>
    </row>
    <row r="2" spans="1:2" ht="15">
      <c r="A2" s="36" t="s">
        <v>0</v>
      </c>
      <c r="B2" s="37">
        <v>2017</v>
      </c>
    </row>
    <row r="3" spans="1:2" ht="15">
      <c r="A3" s="53" t="s">
        <v>46</v>
      </c>
      <c r="B3" s="38"/>
    </row>
    <row r="4" spans="1:2" ht="24">
      <c r="A4" s="39" t="s">
        <v>47</v>
      </c>
      <c r="B4" s="59">
        <v>19156.42</v>
      </c>
    </row>
    <row r="5" spans="1:2" ht="47.25" customHeight="1">
      <c r="A5" s="39" t="s">
        <v>48</v>
      </c>
      <c r="B5" s="59">
        <v>4211.67</v>
      </c>
    </row>
    <row r="6" spans="1:2" ht="15">
      <c r="A6" s="40" t="s">
        <v>49</v>
      </c>
      <c r="B6" s="59">
        <v>0</v>
      </c>
    </row>
    <row r="7" spans="1:2" ht="15">
      <c r="A7" s="40" t="s">
        <v>50</v>
      </c>
      <c r="B7" s="60">
        <v>1115.11</v>
      </c>
    </row>
    <row r="8" spans="1:2" ht="15">
      <c r="A8" s="40" t="s">
        <v>51</v>
      </c>
      <c r="B8" s="59">
        <v>0</v>
      </c>
    </row>
    <row r="9" spans="1:2" ht="15">
      <c r="A9" s="40" t="s">
        <v>52</v>
      </c>
      <c r="B9" s="60">
        <v>0</v>
      </c>
    </row>
    <row r="10" spans="1:2" ht="15">
      <c r="A10" s="40" t="s">
        <v>54</v>
      </c>
      <c r="B10" s="59">
        <v>0</v>
      </c>
    </row>
    <row r="11" spans="1:2" ht="15">
      <c r="A11" s="54" t="s">
        <v>55</v>
      </c>
      <c r="B11" s="61">
        <f>SUM(B4:B10)</f>
        <v>24483.199999999997</v>
      </c>
    </row>
    <row r="12" spans="1:2" s="56" customFormat="1" ht="15.75" customHeight="1">
      <c r="A12" s="57" t="s">
        <v>73</v>
      </c>
      <c r="B12" s="62">
        <f>SUM(30995.38-B11)</f>
        <v>6512.180000000004</v>
      </c>
    </row>
    <row r="13" spans="1:2" s="56" customFormat="1" ht="15.75" customHeight="1">
      <c r="A13" s="63"/>
      <c r="B13" s="52"/>
    </row>
    <row r="14" spans="1:5" s="51" customFormat="1" ht="75">
      <c r="A14" s="53" t="s">
        <v>56</v>
      </c>
      <c r="B14" s="64" t="s">
        <v>72</v>
      </c>
      <c r="C14" s="68" t="s">
        <v>74</v>
      </c>
      <c r="D14" s="68" t="s">
        <v>75</v>
      </c>
      <c r="E14" s="65" t="s">
        <v>79</v>
      </c>
    </row>
    <row r="15" spans="1:5" ht="15">
      <c r="A15" s="40" t="s">
        <v>51</v>
      </c>
      <c r="B15" s="59">
        <v>0</v>
      </c>
      <c r="C15" s="58">
        <v>0</v>
      </c>
      <c r="D15" s="70">
        <v>0</v>
      </c>
      <c r="E15" s="73">
        <f>SUM(B15:D15)</f>
        <v>0</v>
      </c>
    </row>
    <row r="16" spans="1:5" ht="15">
      <c r="A16" s="40" t="s">
        <v>53</v>
      </c>
      <c r="B16" s="59">
        <v>540</v>
      </c>
      <c r="C16" s="58">
        <v>0</v>
      </c>
      <c r="D16" s="70">
        <v>0</v>
      </c>
      <c r="E16" s="73">
        <f aca="true" t="shared" si="0" ref="E16:E27">SUM(B16:D16)</f>
        <v>540</v>
      </c>
    </row>
    <row r="17" spans="1:5" ht="15">
      <c r="A17" s="40" t="s">
        <v>57</v>
      </c>
      <c r="B17" s="59">
        <v>0</v>
      </c>
      <c r="C17" s="58">
        <v>0</v>
      </c>
      <c r="D17" s="70">
        <v>0</v>
      </c>
      <c r="E17" s="73">
        <f t="shared" si="0"/>
        <v>0</v>
      </c>
    </row>
    <row r="18" spans="1:5" ht="15">
      <c r="A18" s="40" t="s">
        <v>58</v>
      </c>
      <c r="B18" s="59">
        <v>0</v>
      </c>
      <c r="C18" s="58">
        <v>0</v>
      </c>
      <c r="D18" s="70">
        <v>0</v>
      </c>
      <c r="E18" s="73">
        <f t="shared" si="0"/>
        <v>0</v>
      </c>
    </row>
    <row r="19" spans="1:5" ht="15">
      <c r="A19" s="40" t="s">
        <v>59</v>
      </c>
      <c r="B19" s="59">
        <v>5750</v>
      </c>
      <c r="C19" s="58">
        <v>0</v>
      </c>
      <c r="D19" s="70">
        <v>0</v>
      </c>
      <c r="E19" s="73">
        <f t="shared" si="0"/>
        <v>5750</v>
      </c>
    </row>
    <row r="20" spans="1:5" ht="15">
      <c r="A20" s="40" t="s">
        <v>60</v>
      </c>
      <c r="B20" s="59">
        <v>0</v>
      </c>
      <c r="C20" s="58">
        <v>0</v>
      </c>
      <c r="D20" s="70">
        <v>0</v>
      </c>
      <c r="E20" s="73">
        <f t="shared" si="0"/>
        <v>0</v>
      </c>
    </row>
    <row r="21" spans="1:5" ht="15">
      <c r="A21" s="40" t="s">
        <v>61</v>
      </c>
      <c r="B21" s="59">
        <v>222.18</v>
      </c>
      <c r="C21" s="58">
        <v>211.5</v>
      </c>
      <c r="D21" s="70">
        <v>0</v>
      </c>
      <c r="E21" s="73">
        <f t="shared" si="0"/>
        <v>433.68</v>
      </c>
    </row>
    <row r="22" spans="1:5" ht="15">
      <c r="A22" s="40" t="s">
        <v>68</v>
      </c>
      <c r="B22" s="70">
        <v>0</v>
      </c>
      <c r="C22" s="59">
        <v>8875.12</v>
      </c>
      <c r="D22" s="70">
        <v>0</v>
      </c>
      <c r="E22" s="73">
        <f t="shared" si="0"/>
        <v>8875.12</v>
      </c>
    </row>
    <row r="23" spans="1:5" ht="15">
      <c r="A23" s="40" t="s">
        <v>69</v>
      </c>
      <c r="B23" s="70">
        <v>0</v>
      </c>
      <c r="C23" s="72">
        <v>0</v>
      </c>
      <c r="D23" s="71">
        <v>1418</v>
      </c>
      <c r="E23" s="73">
        <f t="shared" si="0"/>
        <v>1418</v>
      </c>
    </row>
    <row r="24" spans="1:5" ht="15">
      <c r="A24" s="40" t="s">
        <v>70</v>
      </c>
      <c r="B24" s="71">
        <v>0</v>
      </c>
      <c r="C24" s="58">
        <v>0</v>
      </c>
      <c r="D24" s="70">
        <v>0</v>
      </c>
      <c r="E24" s="73">
        <f t="shared" si="0"/>
        <v>0</v>
      </c>
    </row>
    <row r="25" spans="1:5" ht="15">
      <c r="A25" s="40" t="s">
        <v>71</v>
      </c>
      <c r="B25" s="59">
        <v>0</v>
      </c>
      <c r="C25" s="58">
        <v>0</v>
      </c>
      <c r="D25" s="70">
        <v>0</v>
      </c>
      <c r="E25" s="73">
        <f t="shared" si="0"/>
        <v>0</v>
      </c>
    </row>
    <row r="26" spans="1:5" ht="15">
      <c r="A26" s="40" t="s">
        <v>62</v>
      </c>
      <c r="B26" s="59">
        <v>0</v>
      </c>
      <c r="C26" s="58">
        <v>0</v>
      </c>
      <c r="D26" s="70">
        <v>0</v>
      </c>
      <c r="E26" s="73">
        <f t="shared" si="0"/>
        <v>0</v>
      </c>
    </row>
    <row r="27" spans="1:5" ht="15">
      <c r="A27" s="55" t="s">
        <v>63</v>
      </c>
      <c r="B27" s="66">
        <f>SUM(B15:B26)</f>
        <v>6512.18</v>
      </c>
      <c r="C27" s="75">
        <f>SUM(C15:C26)</f>
        <v>9086.62</v>
      </c>
      <c r="D27" s="76">
        <f>SUM(D15:D26)</f>
        <v>1418</v>
      </c>
      <c r="E27" s="75">
        <f t="shared" si="0"/>
        <v>17016.800000000003</v>
      </c>
    </row>
    <row r="28" spans="1:5" ht="15">
      <c r="A28" s="41" t="s">
        <v>15</v>
      </c>
      <c r="B28" s="67">
        <f>+B11+B27</f>
        <v>30995.379999999997</v>
      </c>
      <c r="C28" s="73">
        <f>SUM(C27)</f>
        <v>9086.62</v>
      </c>
      <c r="D28" s="74">
        <f>SUM(D27)</f>
        <v>1418</v>
      </c>
      <c r="E28" s="73">
        <f>SUM(B28:D28)</f>
        <v>41500</v>
      </c>
    </row>
    <row r="29" spans="1:2" ht="15">
      <c r="A29" s="42"/>
      <c r="B29" s="43"/>
    </row>
    <row r="30" spans="1:2" ht="15.75" thickBot="1">
      <c r="A30" s="42"/>
      <c r="B30" s="43"/>
    </row>
    <row r="31" spans="1:2" ht="15.75" thickBot="1">
      <c r="A31" s="44" t="s">
        <v>64</v>
      </c>
      <c r="B31" s="69">
        <v>41500.00000000001</v>
      </c>
    </row>
    <row r="32" spans="1:2" ht="15.75" thickBot="1">
      <c r="A32" s="42"/>
      <c r="B32" s="43"/>
    </row>
    <row r="33" spans="1:2" ht="15.75" thickBot="1">
      <c r="A33" s="44" t="s">
        <v>65</v>
      </c>
      <c r="B33" s="69">
        <f>+B31-E28</f>
        <v>0</v>
      </c>
    </row>
    <row r="34" spans="1:2" ht="15">
      <c r="A34" s="42"/>
      <c r="B34" s="43"/>
    </row>
    <row r="35" spans="1:2" ht="15">
      <c r="A35" s="42"/>
      <c r="B35" s="43"/>
    </row>
    <row r="36" spans="1:2" ht="15">
      <c r="A36" s="45" t="s">
        <v>66</v>
      </c>
      <c r="B36" s="46"/>
    </row>
    <row r="37" spans="1:2" ht="15">
      <c r="A37" s="47" t="s">
        <v>67</v>
      </c>
      <c r="B37" s="48">
        <v>37913.380000000005</v>
      </c>
    </row>
    <row r="38" spans="1:2" ht="15">
      <c r="A38" s="47" t="s">
        <v>76</v>
      </c>
      <c r="B38" s="48">
        <v>32413.380000000005</v>
      </c>
    </row>
    <row r="39" spans="1:2" ht="24" customHeight="1">
      <c r="A39" s="49" t="s">
        <v>77</v>
      </c>
      <c r="B39" s="50">
        <v>64557.08</v>
      </c>
    </row>
    <row r="40" spans="1:2" ht="21" customHeight="1">
      <c r="A40" s="49" t="s">
        <v>78</v>
      </c>
      <c r="B40" s="50">
        <v>64557.08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gianluca.bertagna</dc:creator>
  <cp:keywords/>
  <dc:description/>
  <cp:lastModifiedBy>Franco Groppo</cp:lastModifiedBy>
  <cp:lastPrinted>2017-10-17T12:40:43Z</cp:lastPrinted>
  <dcterms:created xsi:type="dcterms:W3CDTF">2015-11-23T13:55:06Z</dcterms:created>
  <dcterms:modified xsi:type="dcterms:W3CDTF">2018-01-09T10:04:58Z</dcterms:modified>
  <cp:category/>
  <cp:version/>
  <cp:contentType/>
  <cp:contentStatus/>
</cp:coreProperties>
</file>